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P2513\Documents\Stabsstelle\Corona Überbrückungshilfe\"/>
    </mc:Choice>
  </mc:AlternateContent>
  <bookViews>
    <workbookView xWindow="0" yWindow="0" windowWidth="28800" windowHeight="12300"/>
  </bookViews>
  <sheets>
    <sheet name="Nicht für Gastronomie" sheetId="1" r:id="rId1"/>
    <sheet name="Gastronomi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3" l="1"/>
  <c r="K41" i="3"/>
  <c r="K34" i="3"/>
  <c r="K31" i="3"/>
  <c r="K23" i="3"/>
  <c r="K20" i="3"/>
  <c r="K12" i="3"/>
  <c r="K9" i="3"/>
  <c r="I44" i="1"/>
  <c r="I34" i="1"/>
  <c r="I23" i="1"/>
  <c r="I31" i="1"/>
  <c r="I20" i="1"/>
  <c r="I7" i="1"/>
  <c r="K18" i="3" l="1"/>
  <c r="K7" i="3"/>
  <c r="C7" i="1" l="1"/>
  <c r="I41" i="1" l="1"/>
  <c r="C30" i="1" l="1"/>
  <c r="K29" i="3" l="1"/>
  <c r="E42" i="3"/>
  <c r="E41" i="3"/>
  <c r="E40" i="3"/>
  <c r="E39" i="3"/>
  <c r="E32" i="3"/>
  <c r="E31" i="3"/>
  <c r="E30" i="3"/>
  <c r="E29" i="3"/>
  <c r="C32" i="3"/>
  <c r="C31" i="3"/>
  <c r="C30" i="3"/>
  <c r="C29" i="3"/>
  <c r="C42" i="3"/>
  <c r="C41" i="3"/>
  <c r="G41" i="3" s="1"/>
  <c r="C40" i="3"/>
  <c r="G40" i="3" s="1"/>
  <c r="C39" i="3"/>
  <c r="G44" i="1"/>
  <c r="G34" i="1"/>
  <c r="G23" i="1"/>
  <c r="G12" i="1"/>
  <c r="I9" i="1" s="1"/>
  <c r="K39" i="3"/>
  <c r="E10" i="3"/>
  <c r="E9" i="3"/>
  <c r="E8" i="3"/>
  <c r="E7" i="3"/>
  <c r="C10" i="3"/>
  <c r="C9" i="3"/>
  <c r="C8" i="3"/>
  <c r="C7" i="3"/>
  <c r="E21" i="3"/>
  <c r="E20" i="3"/>
  <c r="E19" i="3"/>
  <c r="E18" i="3"/>
  <c r="C21" i="3"/>
  <c r="C20" i="3"/>
  <c r="C19" i="3"/>
  <c r="C18" i="3"/>
  <c r="I39" i="1"/>
  <c r="I18" i="1"/>
  <c r="C42" i="1"/>
  <c r="E42" i="1" s="1"/>
  <c r="C41" i="1"/>
  <c r="E41" i="1" s="1"/>
  <c r="C40" i="1"/>
  <c r="E40" i="1" s="1"/>
  <c r="C39" i="1"/>
  <c r="C21" i="1"/>
  <c r="E21" i="1" s="1"/>
  <c r="C20" i="1"/>
  <c r="E20" i="1" s="1"/>
  <c r="C19" i="1"/>
  <c r="E19" i="1" s="1"/>
  <c r="C18" i="1"/>
  <c r="C32" i="1"/>
  <c r="C31" i="1"/>
  <c r="C9" i="1"/>
  <c r="G21" i="3" l="1"/>
  <c r="G19" i="3"/>
  <c r="G20" i="3"/>
  <c r="C10" i="1"/>
  <c r="C8" i="1"/>
  <c r="G42" i="3"/>
  <c r="G39" i="3"/>
  <c r="G44" i="3" s="1"/>
  <c r="G30" i="3"/>
  <c r="G31" i="3"/>
  <c r="G32" i="3"/>
  <c r="G29" i="3"/>
  <c r="E30" i="1"/>
  <c r="E31" i="1"/>
  <c r="E32" i="1"/>
  <c r="G18" i="3"/>
  <c r="G23" i="3" l="1"/>
  <c r="G34" i="3"/>
  <c r="G8" i="3"/>
  <c r="G9" i="3"/>
  <c r="G10" i="3"/>
  <c r="I44" i="3"/>
  <c r="I34" i="3"/>
  <c r="I23" i="3"/>
  <c r="I12" i="3" l="1"/>
  <c r="E18" i="1" l="1"/>
  <c r="E23" i="1" s="1"/>
  <c r="E39" i="1"/>
  <c r="E44" i="1" s="1"/>
  <c r="E8" i="1"/>
  <c r="E9" i="1"/>
  <c r="E10" i="1"/>
  <c r="E7" i="1"/>
  <c r="E12" i="1" l="1"/>
  <c r="I12" i="1" s="1"/>
  <c r="C29" i="1"/>
  <c r="E29" i="1" s="1"/>
  <c r="E34" i="1" s="1"/>
  <c r="I29" i="1"/>
  <c r="G7" i="3"/>
  <c r="G12" i="3" s="1"/>
</calcChain>
</file>

<file path=xl/sharedStrings.xml><?xml version="1.0" encoding="utf-8"?>
<sst xmlns="http://schemas.openxmlformats.org/spreadsheetml/2006/main" count="267" uniqueCount="33">
  <si>
    <t>Woche 1</t>
  </si>
  <si>
    <t>Woche 2</t>
  </si>
  <si>
    <t>Woche 3</t>
  </si>
  <si>
    <t>Woche 4</t>
  </si>
  <si>
    <t>Umsatz November 2019</t>
  </si>
  <si>
    <t>Umsatz November 2020</t>
  </si>
  <si>
    <t>Alternativ bei Soloselbstständigen</t>
  </si>
  <si>
    <t>Alternativ bei Unternehmen, die nach dem 31.10.2019 ihre Geschäftstätigkeit eröffnet haben</t>
  </si>
  <si>
    <t>75 % davon</t>
  </si>
  <si>
    <t>abzgl. Umsätze reduzierter Umsatzsteuersatz</t>
  </si>
  <si>
    <t>ODER</t>
  </si>
  <si>
    <t>25 % Umsatz Nov 19</t>
  </si>
  <si>
    <t>Wirtschaftshilfe</t>
  </si>
  <si>
    <t>25 % Umsatz Okt 20</t>
  </si>
  <si>
    <t>25 % Ø Monatsumsatz 2019</t>
  </si>
  <si>
    <t xml:space="preserve">Oktober 2020 Umsatz </t>
  </si>
  <si>
    <t>Abzug v. Wirtschaftshilfe</t>
  </si>
  <si>
    <t>(ggf. abzgl. weiterer Leistungen wie Kurzarbeitergeld oder Überbrückhilfen)</t>
  </si>
  <si>
    <t>Berechnung Außerordentliche
Wirtschaftshilfe im November 2020</t>
  </si>
  <si>
    <t>EUR</t>
  </si>
  <si>
    <t>25 % Umsatz Nov 2019</t>
  </si>
  <si>
    <t xml:space="preserve"> =&gt; Wechseln zu Gastronomie</t>
  </si>
  <si>
    <r>
      <rPr>
        <b/>
        <sz val="11"/>
        <color rgb="FFFF0000"/>
        <rFont val="Verdana"/>
        <family val="2"/>
      </rPr>
      <t xml:space="preserve"> Nicht</t>
    </r>
    <r>
      <rPr>
        <b/>
        <sz val="11"/>
        <color rgb="FF5F5F5F"/>
        <rFont val="Verdana"/>
        <family val="2"/>
      </rPr>
      <t xml:space="preserve"> </t>
    </r>
    <r>
      <rPr>
        <b/>
        <sz val="11"/>
        <color rgb="FFFF0000"/>
        <rFont val="Verdana"/>
        <family val="2"/>
      </rPr>
      <t>für Gastronomie.</t>
    </r>
    <r>
      <rPr>
        <b/>
        <sz val="11"/>
        <color rgb="FF5F5F5F"/>
        <rFont val="Verdana"/>
        <family val="2"/>
      </rPr>
      <t xml:space="preserve"> Bitte nur die hellen Zahlenbereiche befüllen</t>
    </r>
  </si>
  <si>
    <t xml:space="preserve"> Ø Monatsumsatz 2019</t>
  </si>
  <si>
    <t>25 % Umsatz Okt 2020</t>
  </si>
  <si>
    <t xml:space="preserve"> Ø Monatsumsatz
seit Gründung</t>
  </si>
  <si>
    <t>25 % v. Ø Monats-
umsatz seit Gründung</t>
  </si>
  <si>
    <t xml:space="preserve"> =&gt; Wechseln zu anderen Unternehmen</t>
  </si>
  <si>
    <r>
      <rPr>
        <b/>
        <sz val="12"/>
        <color rgb="FFFF0000"/>
        <rFont val="Verdana"/>
        <family val="2"/>
      </rPr>
      <t>Für Gastronomie.</t>
    </r>
    <r>
      <rPr>
        <b/>
        <sz val="12"/>
        <color rgb="FF5F5F5F"/>
        <rFont val="Verdana"/>
        <family val="2"/>
      </rPr>
      <t xml:space="preserve"> Bitte nur die hellen Zahlenbereiche befüllen</t>
    </r>
  </si>
  <si>
    <t>abzgl. Umsätze reduzierter
Umsatzsteuersatz</t>
  </si>
  <si>
    <t>Ø Monatsumsatz 2019</t>
  </si>
  <si>
    <t>25 % Ø Monatsumsatz
 2019</t>
  </si>
  <si>
    <t>25 % v. Ø Monatsumsatz seit Gründung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</si>
</sst>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b/>
      <u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2"/>
      <name val="Calibri"/>
      <family val="2"/>
    </font>
    <font>
      <sz val="18"/>
      <color rgb="FF005DA8"/>
      <name val="Verdana"/>
      <family val="2"/>
    </font>
    <font>
      <b/>
      <sz val="11"/>
      <color rgb="FF5F5F5F"/>
      <name val="Verdana"/>
      <family val="2"/>
    </font>
    <font>
      <sz val="11"/>
      <color rgb="FF5F5F5F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u/>
      <sz val="11"/>
      <color theme="10"/>
      <name val="Calibri"/>
      <family val="2"/>
    </font>
    <font>
      <b/>
      <sz val="11"/>
      <color rgb="FFFF0000"/>
      <name val="Verdana"/>
      <family val="2"/>
    </font>
    <font>
      <b/>
      <i/>
      <u/>
      <sz val="9"/>
      <color rgb="FF005DA8"/>
      <name val="Verdana"/>
      <family val="2"/>
    </font>
    <font>
      <b/>
      <sz val="12"/>
      <color rgb="FF5F5F5F"/>
      <name val="Verdana"/>
      <family val="2"/>
    </font>
    <font>
      <b/>
      <sz val="12"/>
      <color rgb="FFFF0000"/>
      <name val="Verdana"/>
      <family val="2"/>
    </font>
    <font>
      <b/>
      <i/>
      <u/>
      <sz val="9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/>
    </xf>
    <xf numFmtId="0" fontId="1" fillId="4" borderId="0" xfId="0" applyFont="1" applyFill="1"/>
    <xf numFmtId="0" fontId="0" fillId="4" borderId="0" xfId="0" applyFill="1"/>
    <xf numFmtId="0" fontId="0" fillId="4" borderId="1" xfId="0" applyFill="1" applyBorder="1"/>
    <xf numFmtId="164" fontId="0" fillId="4" borderId="0" xfId="0" applyNumberFormat="1" applyFill="1"/>
    <xf numFmtId="0" fontId="7" fillId="4" borderId="0" xfId="0" applyFont="1" applyFill="1"/>
    <xf numFmtId="0" fontId="8" fillId="4" borderId="0" xfId="0" applyFont="1" applyFill="1"/>
    <xf numFmtId="0" fontId="10" fillId="4" borderId="1" xfId="0" applyFont="1" applyFill="1" applyBorder="1"/>
    <xf numFmtId="0" fontId="10" fillId="4" borderId="0" xfId="0" applyFont="1" applyFill="1"/>
    <xf numFmtId="4" fontId="9" fillId="4" borderId="0" xfId="0" applyNumberFormat="1" applyFont="1" applyFill="1"/>
    <xf numFmtId="0" fontId="1" fillId="4" borderId="0" xfId="0" applyFont="1" applyFill="1" applyAlignment="1">
      <alignment horizontal="right"/>
    </xf>
    <xf numFmtId="0" fontId="0" fillId="4" borderId="0" xfId="0" applyFont="1" applyFill="1"/>
    <xf numFmtId="164" fontId="1" fillId="4" borderId="0" xfId="0" applyNumberFormat="1" applyFont="1" applyFill="1"/>
    <xf numFmtId="4" fontId="9" fillId="2" borderId="1" xfId="0" applyNumberFormat="1" applyFont="1" applyFill="1" applyBorder="1"/>
    <xf numFmtId="164" fontId="9" fillId="4" borderId="1" xfId="0" applyNumberFormat="1" applyFont="1" applyFill="1" applyBorder="1"/>
    <xf numFmtId="0" fontId="10" fillId="4" borderId="3" xfId="0" applyFont="1" applyFill="1" applyBorder="1"/>
    <xf numFmtId="0" fontId="10" fillId="4" borderId="6" xfId="0" applyFont="1" applyFill="1" applyBorder="1"/>
    <xf numFmtId="4" fontId="9" fillId="2" borderId="2" xfId="0" applyNumberFormat="1" applyFont="1" applyFill="1" applyBorder="1"/>
    <xf numFmtId="164" fontId="9" fillId="4" borderId="2" xfId="0" applyNumberFormat="1" applyFont="1" applyFill="1" applyBorder="1"/>
    <xf numFmtId="4" fontId="9" fillId="4" borderId="1" xfId="0" applyNumberFormat="1" applyFont="1" applyFill="1" applyBorder="1"/>
    <xf numFmtId="0" fontId="10" fillId="4" borderId="7" xfId="0" applyFont="1" applyFill="1" applyBorder="1" applyAlignment="1">
      <alignment horizontal="center"/>
    </xf>
    <xf numFmtId="0" fontId="0" fillId="4" borderId="8" xfId="0" applyFill="1" applyBorder="1"/>
    <xf numFmtId="0" fontId="10" fillId="4" borderId="9" xfId="0" applyFont="1" applyFill="1" applyBorder="1"/>
    <xf numFmtId="164" fontId="0" fillId="4" borderId="10" xfId="0" applyNumberFormat="1" applyFill="1" applyBorder="1"/>
    <xf numFmtId="164" fontId="0" fillId="4" borderId="6" xfId="0" applyNumberFormat="1" applyFill="1" applyBorder="1"/>
    <xf numFmtId="164" fontId="0" fillId="4" borderId="9" xfId="0" applyNumberFormat="1" applyFill="1" applyBorder="1"/>
    <xf numFmtId="4" fontId="9" fillId="4" borderId="2" xfId="0" applyNumberFormat="1" applyFont="1" applyFill="1" applyBorder="1"/>
    <xf numFmtId="0" fontId="9" fillId="4" borderId="3" xfId="0" applyFont="1" applyFill="1" applyBorder="1"/>
    <xf numFmtId="17" fontId="0" fillId="4" borderId="0" xfId="0" applyNumberFormat="1" applyFill="1"/>
    <xf numFmtId="0" fontId="9" fillId="4" borderId="0" xfId="0" applyNumberFormat="1" applyFont="1" applyFill="1" applyAlignment="1">
      <alignment wrapText="1"/>
    </xf>
    <xf numFmtId="0" fontId="0" fillId="0" borderId="4" xfId="0" applyFont="1" applyBorder="1"/>
    <xf numFmtId="0" fontId="3" fillId="4" borderId="0" xfId="0" applyFont="1" applyFill="1"/>
    <xf numFmtId="4" fontId="10" fillId="4" borderId="2" xfId="0" applyNumberFormat="1" applyFont="1" applyFill="1" applyBorder="1"/>
    <xf numFmtId="0" fontId="11" fillId="4" borderId="3" xfId="0" applyFont="1" applyFill="1" applyBorder="1"/>
    <xf numFmtId="0" fontId="0" fillId="4" borderId="4" xfId="0" applyFill="1" applyBorder="1"/>
    <xf numFmtId="0" fontId="10" fillId="4" borderId="3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wrapText="1"/>
    </xf>
    <xf numFmtId="0" fontId="15" fillId="4" borderId="0" xfId="0" applyFont="1" applyFill="1"/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17" fillId="4" borderId="0" xfId="1" applyFont="1" applyFill="1" applyAlignment="1">
      <alignment horizontal="left"/>
    </xf>
    <xf numFmtId="0" fontId="10" fillId="4" borderId="5" xfId="0" applyFont="1" applyFill="1" applyBorder="1"/>
    <xf numFmtId="0" fontId="10" fillId="4" borderId="11" xfId="0" applyFont="1" applyFill="1" applyBorder="1"/>
    <xf numFmtId="164" fontId="0" fillId="4" borderId="0" xfId="0" applyNumberFormat="1" applyFont="1" applyFill="1"/>
    <xf numFmtId="0" fontId="10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wrapText="1"/>
    </xf>
    <xf numFmtId="164" fontId="4" fillId="4" borderId="0" xfId="0" applyNumberFormat="1" applyFont="1" applyFill="1"/>
    <xf numFmtId="0" fontId="4" fillId="4" borderId="0" xfId="0" applyFont="1" applyFill="1"/>
    <xf numFmtId="0" fontId="1" fillId="4" borderId="0" xfId="0" applyFont="1" applyFill="1" applyBorder="1"/>
    <xf numFmtId="0" fontId="5" fillId="4" borderId="0" xfId="0" applyFont="1" applyFill="1"/>
    <xf numFmtId="164" fontId="10" fillId="4" borderId="1" xfId="0" applyNumberFormat="1" applyFont="1" applyFill="1" applyBorder="1"/>
    <xf numFmtId="0" fontId="9" fillId="4" borderId="6" xfId="0" applyFont="1" applyFill="1" applyBorder="1"/>
    <xf numFmtId="0" fontId="0" fillId="4" borderId="0" xfId="0" applyNumberFormat="1" applyFill="1" applyAlignment="1">
      <alignment wrapText="1"/>
    </xf>
    <xf numFmtId="0" fontId="0" fillId="3" borderId="0" xfId="0" applyFill="1" applyBorder="1"/>
    <xf numFmtId="0" fontId="0" fillId="3" borderId="0" xfId="0" applyFill="1" applyAlignment="1">
      <alignment horizontal="center"/>
    </xf>
    <xf numFmtId="4" fontId="9" fillId="3" borderId="1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/>
    </xf>
    <xf numFmtId="0" fontId="14" fillId="4" borderId="0" xfId="1" applyFont="1" applyFill="1" applyAlignment="1">
      <alignment horizontal="left"/>
    </xf>
    <xf numFmtId="0" fontId="10" fillId="4" borderId="5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7" fillId="4" borderId="0" xfId="1" applyFont="1" applyFill="1" applyAlignment="1">
      <alignment horizontal="left"/>
    </xf>
    <xf numFmtId="0" fontId="10" fillId="4" borderId="7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0C0C0"/>
      <color rgb="FF005DA8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0</xdr:row>
      <xdr:rowOff>19050</xdr:rowOff>
    </xdr:from>
    <xdr:to>
      <xdr:col>11</xdr:col>
      <xdr:colOff>4484</xdr:colOff>
      <xdr:row>1</xdr:row>
      <xdr:rowOff>0</xdr:rowOff>
    </xdr:to>
    <xdr:pic>
      <xdr:nvPicPr>
        <xdr:cNvPr id="3" name="ALogo" descr="haufelogo_neu">
          <a:extLst>
            <a:ext uri="{FF2B5EF4-FFF2-40B4-BE49-F238E27FC236}">
              <a16:creationId xmlns:a16="http://schemas.microsoft.com/office/drawing/2014/main" id="{F1B960F0-C93B-4F2F-B953-2A8856C2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6" y="19050"/>
          <a:ext cx="4395508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9525</xdr:rowOff>
    </xdr:from>
    <xdr:to>
      <xdr:col>13</xdr:col>
      <xdr:colOff>23533</xdr:colOff>
      <xdr:row>1</xdr:row>
      <xdr:rowOff>0</xdr:rowOff>
    </xdr:to>
    <xdr:pic>
      <xdr:nvPicPr>
        <xdr:cNvPr id="3" name="ALogo" descr="haufelogo_neu">
          <a:extLst>
            <a:ext uri="{FF2B5EF4-FFF2-40B4-BE49-F238E27FC236}">
              <a16:creationId xmlns:a16="http://schemas.microsoft.com/office/drawing/2014/main" id="{771499D8-B635-49DF-B551-DCCA0AE6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9525"/>
          <a:ext cx="4395508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3"/>
  <sheetViews>
    <sheetView tabSelected="1" workbookViewId="0">
      <selection activeCell="C12" sqref="C12"/>
    </sheetView>
  </sheetViews>
  <sheetFormatPr baseColWidth="10" defaultRowHeight="15" x14ac:dyDescent="0.25"/>
  <cols>
    <col min="1" max="1" width="2.140625" style="2" customWidth="1"/>
    <col min="2" max="2" width="11.42578125" customWidth="1"/>
    <col min="3" max="3" width="25.140625" customWidth="1"/>
    <col min="4" max="4" width="6" style="1" customWidth="1"/>
    <col min="5" max="5" width="20.5703125" bestFit="1" customWidth="1"/>
    <col min="6" max="6" width="6.5703125" style="1" customWidth="1"/>
    <col min="7" max="7" width="24.42578125" customWidth="1"/>
    <col min="8" max="8" width="6.7109375" style="1" customWidth="1"/>
    <col min="9" max="9" width="30.140625" customWidth="1"/>
    <col min="10" max="10" width="6" customWidth="1"/>
    <col min="11" max="11" width="1.42578125" customWidth="1"/>
    <col min="12" max="54" width="11.42578125" style="2"/>
  </cols>
  <sheetData>
    <row r="1" spans="1:54" ht="47.25" customHeight="1" x14ac:dyDescent="0.3">
      <c r="B1" s="61" t="s">
        <v>18</v>
      </c>
      <c r="C1" s="62"/>
      <c r="D1" s="62"/>
      <c r="E1" s="62"/>
      <c r="F1" s="62"/>
      <c r="G1" s="62"/>
      <c r="H1" s="62"/>
      <c r="I1" s="62"/>
      <c r="J1" s="34"/>
      <c r="K1" s="34"/>
    </row>
    <row r="2" spans="1:54" s="1" customFormat="1" ht="7.5" customHeight="1" x14ac:dyDescent="0.3">
      <c r="A2" s="2"/>
      <c r="B2" s="3"/>
      <c r="C2" s="4"/>
      <c r="D2" s="4"/>
      <c r="E2" s="4"/>
      <c r="F2" s="4"/>
      <c r="G2" s="4"/>
      <c r="H2" s="4"/>
      <c r="I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x14ac:dyDescent="0.25">
      <c r="B3" s="9" t="s">
        <v>22</v>
      </c>
      <c r="C3" s="10"/>
      <c r="D3" s="10"/>
      <c r="E3" s="10"/>
      <c r="F3" s="10"/>
      <c r="G3" s="15"/>
      <c r="H3" s="6"/>
      <c r="I3" s="6"/>
      <c r="J3" s="6"/>
      <c r="K3" s="6"/>
    </row>
    <row r="4" spans="1:54" s="1" customFormat="1" x14ac:dyDescent="0.25">
      <c r="A4" s="2"/>
      <c r="B4" s="63" t="s">
        <v>21</v>
      </c>
      <c r="C4" s="63"/>
      <c r="D4" s="63"/>
      <c r="E4" s="10"/>
      <c r="F4" s="10"/>
      <c r="G4" s="6"/>
      <c r="H4" s="6"/>
      <c r="I4" s="6"/>
      <c r="J4" s="6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5">
      <c r="B5" s="6"/>
      <c r="C5" s="6"/>
      <c r="D5" s="6"/>
      <c r="E5" s="6"/>
      <c r="F5" s="6"/>
      <c r="G5" s="6"/>
      <c r="H5" s="6"/>
      <c r="I5" s="6"/>
      <c r="J5" s="6"/>
      <c r="K5" s="6"/>
    </row>
    <row r="6" spans="1:54" x14ac:dyDescent="0.25">
      <c r="B6" s="12"/>
      <c r="C6" s="19" t="s">
        <v>4</v>
      </c>
      <c r="D6" s="19"/>
      <c r="E6" s="24" t="s">
        <v>8</v>
      </c>
      <c r="F6" s="20"/>
      <c r="G6" s="19" t="s">
        <v>5</v>
      </c>
      <c r="H6" s="19"/>
      <c r="I6" s="31" t="s">
        <v>20</v>
      </c>
      <c r="J6" s="6"/>
      <c r="K6" s="32"/>
    </row>
    <row r="7" spans="1:54" x14ac:dyDescent="0.25">
      <c r="B7" s="11" t="s">
        <v>0</v>
      </c>
      <c r="C7" s="23">
        <f>C12/4</f>
        <v>10250</v>
      </c>
      <c r="D7" s="18" t="s">
        <v>19</v>
      </c>
      <c r="E7" s="23">
        <f>C7*0.75</f>
        <v>7687.5</v>
      </c>
      <c r="F7" s="18" t="s">
        <v>19</v>
      </c>
      <c r="G7" s="17">
        <v>5000</v>
      </c>
      <c r="H7" s="18" t="s">
        <v>19</v>
      </c>
      <c r="I7" s="30">
        <f>C12*0.25</f>
        <v>10250</v>
      </c>
      <c r="J7" s="18" t="s">
        <v>19</v>
      </c>
      <c r="K7" s="6"/>
    </row>
    <row r="8" spans="1:54" ht="15.75" x14ac:dyDescent="0.25">
      <c r="B8" s="11" t="s">
        <v>1</v>
      </c>
      <c r="C8" s="23">
        <f>C12/4</f>
        <v>10250</v>
      </c>
      <c r="D8" s="18" t="s">
        <v>19</v>
      </c>
      <c r="E8" s="23">
        <f t="shared" ref="E8:E9" si="0">C8*0.75</f>
        <v>7687.5</v>
      </c>
      <c r="F8" s="18" t="s">
        <v>19</v>
      </c>
      <c r="G8" s="17">
        <v>5000</v>
      </c>
      <c r="H8" s="18" t="s">
        <v>19</v>
      </c>
      <c r="I8" s="37" t="s">
        <v>16</v>
      </c>
      <c r="J8" s="6"/>
      <c r="K8" s="6"/>
    </row>
    <row r="9" spans="1:54" x14ac:dyDescent="0.25">
      <c r="B9" s="11" t="s">
        <v>2</v>
      </c>
      <c r="C9" s="23">
        <f>C12/4</f>
        <v>10250</v>
      </c>
      <c r="D9" s="18" t="s">
        <v>19</v>
      </c>
      <c r="E9" s="23">
        <f t="shared" si="0"/>
        <v>7687.5</v>
      </c>
      <c r="F9" s="18" t="s">
        <v>19</v>
      </c>
      <c r="G9" s="17">
        <v>5000</v>
      </c>
      <c r="H9" s="18" t="s">
        <v>19</v>
      </c>
      <c r="I9" s="30">
        <f>MAX(0,(G12-I7))</f>
        <v>9750</v>
      </c>
      <c r="J9" s="18" t="s">
        <v>19</v>
      </c>
      <c r="K9" s="6"/>
    </row>
    <row r="10" spans="1:54" s="1" customFormat="1" x14ac:dyDescent="0.25">
      <c r="A10" s="2"/>
      <c r="B10" s="11" t="s">
        <v>3</v>
      </c>
      <c r="C10" s="23">
        <f>C12/4</f>
        <v>10250</v>
      </c>
      <c r="D10" s="18" t="s">
        <v>19</v>
      </c>
      <c r="E10" s="23">
        <f>C10*0.75</f>
        <v>7687.5</v>
      </c>
      <c r="F10" s="18" t="s">
        <v>19</v>
      </c>
      <c r="G10" s="17">
        <v>5000</v>
      </c>
      <c r="H10" s="18" t="s">
        <v>19</v>
      </c>
      <c r="I10" s="15"/>
      <c r="J10" s="6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5">
      <c r="B11" s="26"/>
      <c r="C11" s="27"/>
      <c r="D11" s="27"/>
      <c r="E11" s="29"/>
      <c r="F11" s="29"/>
      <c r="G11" s="13"/>
      <c r="H11" s="28"/>
      <c r="I11" s="20" t="s">
        <v>12</v>
      </c>
      <c r="J11" s="6"/>
      <c r="K11" s="6"/>
      <c r="P11" s="58"/>
    </row>
    <row r="12" spans="1:54" x14ac:dyDescent="0.25">
      <c r="B12" s="25"/>
      <c r="C12" s="21">
        <v>41000</v>
      </c>
      <c r="D12" s="22" t="s">
        <v>19</v>
      </c>
      <c r="E12" s="23">
        <f>SUM(E7:E10)</f>
        <v>30750</v>
      </c>
      <c r="F12" s="18" t="s">
        <v>19</v>
      </c>
      <c r="G12" s="23">
        <f>SUM(G7:G10)</f>
        <v>20000</v>
      </c>
      <c r="H12" s="18" t="s">
        <v>19</v>
      </c>
      <c r="I12" s="36">
        <f>MAX(0,E12-I9)</f>
        <v>21000</v>
      </c>
      <c r="J12" s="55" t="s">
        <v>19</v>
      </c>
      <c r="K12" s="5"/>
    </row>
    <row r="13" spans="1:54" s="1" customFormat="1" ht="57.75" x14ac:dyDescent="0.25">
      <c r="A13" s="2"/>
      <c r="B13" s="6"/>
      <c r="C13" s="5"/>
      <c r="D13" s="5"/>
      <c r="E13" s="14"/>
      <c r="F13" s="14"/>
      <c r="G13" s="5"/>
      <c r="H13" s="5"/>
      <c r="I13" s="33" t="s">
        <v>17</v>
      </c>
      <c r="J13" s="14"/>
      <c r="K13" s="14"/>
      <c r="L13" s="2"/>
      <c r="M13" s="2"/>
      <c r="N13" s="5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5.25" customHeight="1" x14ac:dyDescent="0.25">
      <c r="B14" s="6"/>
      <c r="C14" s="6"/>
      <c r="D14" s="6"/>
      <c r="E14" s="6"/>
      <c r="F14" s="6"/>
      <c r="G14" s="6"/>
      <c r="H14" s="6"/>
      <c r="I14" s="6"/>
      <c r="J14" s="14"/>
      <c r="K14" s="14"/>
    </row>
    <row r="15" spans="1:54" x14ac:dyDescent="0.25">
      <c r="B15" s="9" t="s">
        <v>6</v>
      </c>
      <c r="C15" s="9"/>
      <c r="D15" s="35"/>
      <c r="E15" s="6"/>
      <c r="F15" s="6"/>
      <c r="G15" s="6"/>
      <c r="H15" s="6"/>
      <c r="I15" s="6"/>
      <c r="J15" s="6"/>
      <c r="K15" s="6"/>
    </row>
    <row r="16" spans="1:54" s="1" customFormat="1" x14ac:dyDescent="0.25">
      <c r="A16" s="2"/>
      <c r="B16" s="6"/>
      <c r="C16" s="35"/>
      <c r="D16" s="35"/>
      <c r="E16" s="6"/>
      <c r="F16" s="6"/>
      <c r="G16" s="6"/>
      <c r="H16" s="6"/>
      <c r="I16" s="6"/>
      <c r="J16" s="38"/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x14ac:dyDescent="0.25">
      <c r="B17" s="6"/>
      <c r="C17" s="39" t="s">
        <v>23</v>
      </c>
      <c r="D17" s="19"/>
      <c r="E17" s="24" t="s">
        <v>8</v>
      </c>
      <c r="F17" s="20"/>
      <c r="G17" s="19" t="s">
        <v>5</v>
      </c>
      <c r="H17" s="19"/>
      <c r="I17" s="31" t="s">
        <v>14</v>
      </c>
      <c r="J17" s="7"/>
      <c r="K17" s="6"/>
    </row>
    <row r="18" spans="1:54" x14ac:dyDescent="0.25">
      <c r="B18" s="11" t="s">
        <v>0</v>
      </c>
      <c r="C18" s="23">
        <f>C23/4</f>
        <v>10250</v>
      </c>
      <c r="D18" s="18" t="s">
        <v>19</v>
      </c>
      <c r="E18" s="23">
        <f>C18*0.75</f>
        <v>7687.5</v>
      </c>
      <c r="F18" s="18" t="s">
        <v>19</v>
      </c>
      <c r="G18" s="17">
        <v>5000</v>
      </c>
      <c r="H18" s="18" t="s">
        <v>19</v>
      </c>
      <c r="I18" s="30">
        <f>C23*0.25</f>
        <v>10250</v>
      </c>
      <c r="J18" s="18" t="s">
        <v>19</v>
      </c>
      <c r="K18" s="6"/>
      <c r="O18" s="58"/>
    </row>
    <row r="19" spans="1:54" ht="15.75" x14ac:dyDescent="0.25">
      <c r="B19" s="11" t="s">
        <v>1</v>
      </c>
      <c r="C19" s="23">
        <f>C23/4</f>
        <v>10250</v>
      </c>
      <c r="D19" s="18" t="s">
        <v>19</v>
      </c>
      <c r="E19" s="23">
        <f t="shared" ref="E19:E21" si="1">C19*0.75</f>
        <v>7687.5</v>
      </c>
      <c r="F19" s="18" t="s">
        <v>19</v>
      </c>
      <c r="G19" s="17">
        <v>5000</v>
      </c>
      <c r="H19" s="18" t="s">
        <v>19</v>
      </c>
      <c r="I19" s="37" t="s">
        <v>16</v>
      </c>
      <c r="J19" s="6"/>
      <c r="K19" s="6"/>
    </row>
    <row r="20" spans="1:54" x14ac:dyDescent="0.25">
      <c r="B20" s="11" t="s">
        <v>2</v>
      </c>
      <c r="C20" s="23">
        <f>C23/4</f>
        <v>10250</v>
      </c>
      <c r="D20" s="18" t="s">
        <v>19</v>
      </c>
      <c r="E20" s="23">
        <f t="shared" si="1"/>
        <v>7687.5</v>
      </c>
      <c r="F20" s="18" t="s">
        <v>19</v>
      </c>
      <c r="G20" s="17">
        <v>5000</v>
      </c>
      <c r="H20" s="18" t="s">
        <v>19</v>
      </c>
      <c r="I20" s="30">
        <f>MAX(0,G23-I18)</f>
        <v>9750</v>
      </c>
      <c r="J20" s="18" t="s">
        <v>19</v>
      </c>
      <c r="K20" s="6"/>
    </row>
    <row r="21" spans="1:54" s="1" customFormat="1" x14ac:dyDescent="0.25">
      <c r="A21" s="2"/>
      <c r="B21" s="11" t="s">
        <v>3</v>
      </c>
      <c r="C21" s="23">
        <f>C23/4</f>
        <v>10250</v>
      </c>
      <c r="D21" s="18" t="s">
        <v>19</v>
      </c>
      <c r="E21" s="23">
        <f t="shared" si="1"/>
        <v>7687.5</v>
      </c>
      <c r="F21" s="18" t="s">
        <v>19</v>
      </c>
      <c r="G21" s="17">
        <v>5000</v>
      </c>
      <c r="H21" s="18" t="s">
        <v>19</v>
      </c>
      <c r="I21" s="15"/>
      <c r="J21" s="6"/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x14ac:dyDescent="0.25">
      <c r="B22" s="26"/>
      <c r="C22" s="27"/>
      <c r="D22" s="27"/>
      <c r="E22" s="29"/>
      <c r="F22" s="29"/>
      <c r="G22" s="13"/>
      <c r="H22" s="28"/>
      <c r="I22" s="20" t="s">
        <v>12</v>
      </c>
      <c r="J22" s="6"/>
      <c r="K22" s="6"/>
    </row>
    <row r="23" spans="1:54" x14ac:dyDescent="0.25">
      <c r="B23" s="6"/>
      <c r="C23" s="21">
        <v>41000</v>
      </c>
      <c r="D23" s="22" t="s">
        <v>19</v>
      </c>
      <c r="E23" s="23">
        <f>SUM(E18:E21)</f>
        <v>30750</v>
      </c>
      <c r="F23" s="18" t="s">
        <v>19</v>
      </c>
      <c r="G23" s="23">
        <f>SUM(G18:G21)</f>
        <v>20000</v>
      </c>
      <c r="H23" s="18" t="s">
        <v>19</v>
      </c>
      <c r="I23" s="36">
        <f>MAX(0,E23-I20)</f>
        <v>21000</v>
      </c>
      <c r="J23" s="55" t="s">
        <v>19</v>
      </c>
      <c r="K23" s="6"/>
    </row>
    <row r="24" spans="1:54" s="1" customFormat="1" ht="60" customHeight="1" x14ac:dyDescent="0.25">
      <c r="A24" s="2"/>
      <c r="B24" s="6"/>
      <c r="C24" s="6"/>
      <c r="D24" s="6"/>
      <c r="E24" s="6"/>
      <c r="F24" s="6"/>
      <c r="G24" s="5"/>
      <c r="H24" s="5"/>
      <c r="I24" s="33" t="s">
        <v>17</v>
      </c>
      <c r="J24" s="6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7.5" customHeight="1" x14ac:dyDescent="0.25">
      <c r="B25" s="6"/>
      <c r="C25" s="6"/>
      <c r="D25" s="6"/>
      <c r="E25" s="6"/>
      <c r="F25" s="6"/>
      <c r="G25" s="6"/>
      <c r="H25" s="6"/>
      <c r="I25" s="5"/>
      <c r="J25" s="6"/>
      <c r="K25" s="6"/>
    </row>
    <row r="26" spans="1:54" x14ac:dyDescent="0.25">
      <c r="B26" s="9" t="s">
        <v>7</v>
      </c>
      <c r="C26" s="9"/>
      <c r="D26" s="35"/>
      <c r="E26" s="35"/>
      <c r="F26" s="35"/>
      <c r="G26" s="35"/>
      <c r="H26" s="35"/>
      <c r="I26" s="6"/>
      <c r="J26" s="6"/>
      <c r="K26" s="6"/>
    </row>
    <row r="27" spans="1:54" s="1" customFormat="1" x14ac:dyDescent="0.25">
      <c r="A27" s="2"/>
      <c r="B27" s="6"/>
      <c r="C27" s="35"/>
      <c r="D27" s="35"/>
      <c r="E27" s="35"/>
      <c r="F27" s="35"/>
      <c r="G27" s="35"/>
      <c r="H27" s="35"/>
      <c r="I27" s="6"/>
      <c r="J27" s="6"/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x14ac:dyDescent="0.25">
      <c r="B28" s="6"/>
      <c r="C28" s="39" t="s">
        <v>15</v>
      </c>
      <c r="D28" s="19"/>
      <c r="E28" s="24" t="s">
        <v>8</v>
      </c>
      <c r="F28" s="20"/>
      <c r="G28" s="19" t="s">
        <v>5</v>
      </c>
      <c r="H28" s="19"/>
      <c r="I28" s="31" t="s">
        <v>24</v>
      </c>
      <c r="J28" s="6"/>
      <c r="K28" s="6"/>
    </row>
    <row r="29" spans="1:54" x14ac:dyDescent="0.25">
      <c r="B29" s="11" t="s">
        <v>0</v>
      </c>
      <c r="C29" s="23">
        <f>C34/4</f>
        <v>10250</v>
      </c>
      <c r="D29" s="18" t="s">
        <v>19</v>
      </c>
      <c r="E29" s="23">
        <f>C29*0.75</f>
        <v>7687.5</v>
      </c>
      <c r="F29" s="18" t="s">
        <v>19</v>
      </c>
      <c r="G29" s="17">
        <v>5000</v>
      </c>
      <c r="H29" s="18" t="s">
        <v>19</v>
      </c>
      <c r="I29" s="30">
        <f>C34*0.25</f>
        <v>10250</v>
      </c>
      <c r="J29" s="18" t="s">
        <v>19</v>
      </c>
      <c r="K29" s="6"/>
    </row>
    <row r="30" spans="1:54" ht="15.75" x14ac:dyDescent="0.25">
      <c r="B30" s="11" t="s">
        <v>1</v>
      </c>
      <c r="C30" s="23">
        <f>C34/4</f>
        <v>10250</v>
      </c>
      <c r="D30" s="18" t="s">
        <v>19</v>
      </c>
      <c r="E30" s="23">
        <f t="shared" ref="E30:E32" si="2">C30*0.75</f>
        <v>7687.5</v>
      </c>
      <c r="F30" s="18" t="s">
        <v>19</v>
      </c>
      <c r="G30" s="17">
        <v>5000</v>
      </c>
      <c r="H30" s="18" t="s">
        <v>19</v>
      </c>
      <c r="I30" s="37" t="s">
        <v>16</v>
      </c>
      <c r="J30" s="6"/>
      <c r="K30" s="6"/>
    </row>
    <row r="31" spans="1:54" x14ac:dyDescent="0.25">
      <c r="B31" s="11" t="s">
        <v>2</v>
      </c>
      <c r="C31" s="23">
        <f>C34/4</f>
        <v>10250</v>
      </c>
      <c r="D31" s="18" t="s">
        <v>19</v>
      </c>
      <c r="E31" s="23">
        <f t="shared" si="2"/>
        <v>7687.5</v>
      </c>
      <c r="F31" s="18" t="s">
        <v>19</v>
      </c>
      <c r="G31" s="17">
        <v>5000</v>
      </c>
      <c r="H31" s="18" t="s">
        <v>19</v>
      </c>
      <c r="I31" s="30">
        <f>MAX(0,G34-I29)</f>
        <v>9750</v>
      </c>
      <c r="J31" s="18" t="s">
        <v>19</v>
      </c>
      <c r="K31" s="6"/>
    </row>
    <row r="32" spans="1:54" s="1" customFormat="1" x14ac:dyDescent="0.25">
      <c r="A32" s="2"/>
      <c r="B32" s="11" t="s">
        <v>3</v>
      </c>
      <c r="C32" s="23">
        <f>C34/4</f>
        <v>10250</v>
      </c>
      <c r="D32" s="18" t="s">
        <v>19</v>
      </c>
      <c r="E32" s="23">
        <f t="shared" si="2"/>
        <v>7687.5</v>
      </c>
      <c r="F32" s="18" t="s">
        <v>19</v>
      </c>
      <c r="G32" s="17">
        <v>5000</v>
      </c>
      <c r="H32" s="18" t="s">
        <v>19</v>
      </c>
      <c r="I32" s="15"/>
      <c r="J32" s="6"/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x14ac:dyDescent="0.25">
      <c r="A33" s="2"/>
      <c r="B33" s="26"/>
      <c r="C33" s="27"/>
      <c r="D33" s="27"/>
      <c r="E33" s="29"/>
      <c r="F33" s="29"/>
      <c r="G33" s="13"/>
      <c r="H33" s="28"/>
      <c r="I33" s="20" t="s">
        <v>12</v>
      </c>
      <c r="J33" s="6"/>
      <c r="K33" s="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x14ac:dyDescent="0.25">
      <c r="A34" s="2"/>
      <c r="B34" s="6"/>
      <c r="C34" s="21">
        <v>41000</v>
      </c>
      <c r="D34" s="18" t="s">
        <v>19</v>
      </c>
      <c r="E34" s="23">
        <f>SUM(E29:E32)</f>
        <v>30750</v>
      </c>
      <c r="F34" s="18" t="s">
        <v>19</v>
      </c>
      <c r="G34" s="23">
        <f>SUM(G29:G32)</f>
        <v>20000</v>
      </c>
      <c r="H34" s="18" t="s">
        <v>19</v>
      </c>
      <c r="I34" s="36">
        <f>MAX(0,E34-I31)</f>
        <v>21000</v>
      </c>
      <c r="J34" s="55" t="s">
        <v>19</v>
      </c>
      <c r="K34" s="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59.25" customHeight="1" x14ac:dyDescent="0.25">
      <c r="B35" s="6"/>
      <c r="C35" s="8"/>
      <c r="D35" s="8"/>
      <c r="E35" s="16"/>
      <c r="F35" s="16"/>
      <c r="G35" s="6"/>
      <c r="H35" s="6"/>
      <c r="I35" s="33" t="s">
        <v>17</v>
      </c>
      <c r="J35" s="6"/>
      <c r="K35" s="6"/>
    </row>
    <row r="36" spans="1:54" s="1" customFormat="1" x14ac:dyDescent="0.25">
      <c r="A36" s="2"/>
      <c r="B36" s="9"/>
      <c r="C36" s="9" t="s">
        <v>10</v>
      </c>
      <c r="D36" s="9"/>
      <c r="E36" s="9"/>
      <c r="F36" s="9"/>
      <c r="G36" s="9"/>
      <c r="H36" s="9"/>
      <c r="I36" s="9"/>
      <c r="J36" s="9"/>
      <c r="K36" s="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7.5" customHeight="1" x14ac:dyDescent="0.25">
      <c r="B37" s="6"/>
      <c r="C37" s="35"/>
      <c r="D37" s="35"/>
      <c r="E37" s="35"/>
      <c r="F37" s="35"/>
      <c r="G37" s="35"/>
      <c r="H37" s="35"/>
      <c r="I37" s="6"/>
      <c r="J37" s="6"/>
      <c r="K37" s="6"/>
    </row>
    <row r="38" spans="1:54" ht="33" customHeight="1" x14ac:dyDescent="0.25">
      <c r="B38" s="6"/>
      <c r="C38" s="40" t="s">
        <v>25</v>
      </c>
      <c r="D38" s="20"/>
      <c r="E38" s="24" t="s">
        <v>8</v>
      </c>
      <c r="F38" s="20"/>
      <c r="G38" s="19" t="s">
        <v>5</v>
      </c>
      <c r="H38" s="7"/>
      <c r="I38" s="41" t="s">
        <v>26</v>
      </c>
      <c r="J38" s="6"/>
      <c r="K38" s="6"/>
    </row>
    <row r="39" spans="1:54" x14ac:dyDescent="0.25">
      <c r="B39" s="11" t="s">
        <v>0</v>
      </c>
      <c r="C39" s="23">
        <f>C44/4</f>
        <v>10250</v>
      </c>
      <c r="D39" s="18" t="s">
        <v>19</v>
      </c>
      <c r="E39" s="23">
        <f>C39*0.75</f>
        <v>7687.5</v>
      </c>
      <c r="F39" s="18" t="s">
        <v>19</v>
      </c>
      <c r="G39" s="60">
        <v>5000</v>
      </c>
      <c r="H39" s="18" t="s">
        <v>19</v>
      </c>
      <c r="I39" s="30">
        <f>C44*0.25</f>
        <v>10250</v>
      </c>
      <c r="J39" s="18" t="s">
        <v>19</v>
      </c>
      <c r="K39" s="6"/>
    </row>
    <row r="40" spans="1:54" s="1" customFormat="1" x14ac:dyDescent="0.25">
      <c r="A40" s="2"/>
      <c r="B40" s="11" t="s">
        <v>1</v>
      </c>
      <c r="C40" s="23">
        <f>C44/4</f>
        <v>10250</v>
      </c>
      <c r="D40" s="18" t="s">
        <v>19</v>
      </c>
      <c r="E40" s="23">
        <f t="shared" ref="E40:E42" si="3">C40*0.75</f>
        <v>7687.5</v>
      </c>
      <c r="F40" s="18" t="s">
        <v>19</v>
      </c>
      <c r="G40" s="60">
        <v>5000</v>
      </c>
      <c r="H40" s="18" t="s">
        <v>19</v>
      </c>
      <c r="I40" s="56" t="s">
        <v>16</v>
      </c>
      <c r="J40" s="6"/>
      <c r="K40" s="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x14ac:dyDescent="0.25">
      <c r="B41" s="11" t="s">
        <v>2</v>
      </c>
      <c r="C41" s="23">
        <f>C44/4</f>
        <v>10250</v>
      </c>
      <c r="D41" s="18" t="s">
        <v>19</v>
      </c>
      <c r="E41" s="23">
        <f t="shared" si="3"/>
        <v>7687.5</v>
      </c>
      <c r="F41" s="18" t="s">
        <v>19</v>
      </c>
      <c r="G41" s="60">
        <v>5000</v>
      </c>
      <c r="H41" s="18" t="s">
        <v>19</v>
      </c>
      <c r="I41" s="30">
        <f>G44-I39</f>
        <v>9750</v>
      </c>
      <c r="J41" s="18" t="s">
        <v>19</v>
      </c>
      <c r="K41" s="6"/>
    </row>
    <row r="42" spans="1:54" x14ac:dyDescent="0.25">
      <c r="B42" s="11" t="s">
        <v>3</v>
      </c>
      <c r="C42" s="23">
        <f>C44/4</f>
        <v>10250</v>
      </c>
      <c r="D42" s="18" t="s">
        <v>19</v>
      </c>
      <c r="E42" s="23">
        <f t="shared" si="3"/>
        <v>7687.5</v>
      </c>
      <c r="F42" s="18" t="s">
        <v>19</v>
      </c>
      <c r="G42" s="60">
        <v>5000</v>
      </c>
      <c r="H42" s="18" t="s">
        <v>19</v>
      </c>
      <c r="I42" s="15"/>
      <c r="J42" s="6"/>
      <c r="K42" s="6"/>
    </row>
    <row r="43" spans="1:54" s="1" customFormat="1" x14ac:dyDescent="0.25">
      <c r="A43" s="2"/>
      <c r="B43" s="26"/>
      <c r="C43" s="27"/>
      <c r="D43" s="27"/>
      <c r="E43" s="29"/>
      <c r="F43" s="29"/>
      <c r="G43" s="13"/>
      <c r="H43" s="28"/>
      <c r="I43" s="20" t="s">
        <v>12</v>
      </c>
      <c r="J43" s="6"/>
      <c r="K43" s="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x14ac:dyDescent="0.25">
      <c r="B44" s="6"/>
      <c r="C44" s="21">
        <v>41000</v>
      </c>
      <c r="D44" s="18" t="s">
        <v>19</v>
      </c>
      <c r="E44" s="23">
        <f>SUM(E39:E42)</f>
        <v>30750</v>
      </c>
      <c r="F44" s="18" t="s">
        <v>19</v>
      </c>
      <c r="G44" s="23">
        <f>SUM(G39:G42)</f>
        <v>20000</v>
      </c>
      <c r="H44" s="18" t="s">
        <v>19</v>
      </c>
      <c r="I44" s="36">
        <f>MAX(0,E44-I42)</f>
        <v>30750</v>
      </c>
      <c r="J44" s="55" t="s">
        <v>19</v>
      </c>
      <c r="K44" s="6"/>
    </row>
    <row r="45" spans="1:54" ht="57.75" x14ac:dyDescent="0.25">
      <c r="B45" s="6"/>
      <c r="C45" s="8"/>
      <c r="D45" s="8"/>
      <c r="E45" s="8"/>
      <c r="F45" s="8"/>
      <c r="G45" s="6"/>
      <c r="H45" s="6"/>
      <c r="I45" s="33" t="s">
        <v>17</v>
      </c>
      <c r="J45" s="6"/>
      <c r="K45" s="6"/>
    </row>
    <row r="46" spans="1:54" x14ac:dyDescent="0.25">
      <c r="B46" s="6"/>
      <c r="C46" s="6"/>
      <c r="D46" s="6"/>
      <c r="E46" s="6"/>
      <c r="F46" s="6"/>
      <c r="G46" s="6"/>
      <c r="H46" s="6"/>
      <c r="I46" s="33"/>
      <c r="J46" s="6"/>
      <c r="K46" s="6"/>
      <c r="P46" s="59"/>
    </row>
    <row r="47" spans="1:5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5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</row>
  </sheetData>
  <mergeCells count="2">
    <mergeCell ref="B1:I1"/>
    <mergeCell ref="B4:D4"/>
  </mergeCells>
  <phoneticPr fontId="2" type="noConversion"/>
  <hyperlinks>
    <hyperlink ref="B4" location="Gastronomie!A1" display=" =&gt; Wechseln zu Gastronmie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59"/>
  <sheetViews>
    <sheetView topLeftCell="A34" zoomScale="85" zoomScaleNormal="85" workbookViewId="0">
      <selection activeCell="K41" sqref="K41"/>
    </sheetView>
  </sheetViews>
  <sheetFormatPr baseColWidth="10" defaultColWidth="10.85546875" defaultRowHeight="15" x14ac:dyDescent="0.25"/>
  <cols>
    <col min="1" max="1" width="1.5703125" style="2" customWidth="1"/>
    <col min="2" max="2" width="10.85546875" style="1"/>
    <col min="3" max="3" width="30.5703125" style="1" customWidth="1"/>
    <col min="4" max="4" width="5.42578125" style="1" customWidth="1"/>
    <col min="5" max="5" width="25.28515625" style="1" customWidth="1"/>
    <col min="6" max="6" width="5.7109375" style="1" customWidth="1"/>
    <col min="7" max="7" width="24.42578125" style="1" customWidth="1"/>
    <col min="8" max="8" width="5.7109375" style="1" customWidth="1"/>
    <col min="9" max="9" width="27.85546875" style="1" customWidth="1"/>
    <col min="10" max="10" width="5.5703125" style="1" customWidth="1"/>
    <col min="11" max="11" width="27.5703125" style="1" bestFit="1" customWidth="1"/>
    <col min="12" max="12" width="5.42578125" style="1" customWidth="1"/>
    <col min="13" max="13" width="2.7109375" style="1" customWidth="1"/>
    <col min="14" max="63" width="10.85546875" style="2"/>
    <col min="64" max="16384" width="10.85546875" style="1"/>
  </cols>
  <sheetData>
    <row r="1" spans="2:13" ht="46.5" customHeight="1" x14ac:dyDescent="0.3"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3" ht="6.75" customHeight="1" x14ac:dyDescent="0.3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5.75" x14ac:dyDescent="0.25">
      <c r="B3" s="42" t="s">
        <v>28</v>
      </c>
      <c r="C3" s="10"/>
      <c r="D3" s="10"/>
      <c r="E3" s="10"/>
      <c r="F3" s="10"/>
      <c r="G3" s="10"/>
      <c r="H3" s="10"/>
      <c r="I3" s="10"/>
      <c r="J3" s="10"/>
      <c r="K3" s="15"/>
      <c r="L3" s="6"/>
      <c r="M3" s="6"/>
    </row>
    <row r="4" spans="2:13" x14ac:dyDescent="0.25">
      <c r="B4" s="67" t="s">
        <v>27</v>
      </c>
      <c r="C4" s="67"/>
      <c r="D4" s="67"/>
      <c r="E4" s="67"/>
      <c r="F4" s="45"/>
      <c r="G4" s="10"/>
      <c r="H4" s="10"/>
      <c r="I4" s="10"/>
      <c r="J4" s="10"/>
      <c r="K4" s="6"/>
      <c r="L4" s="6"/>
      <c r="M4" s="6"/>
    </row>
    <row r="5" spans="2:13" ht="14.25" customHeight="1" x14ac:dyDescent="0.25">
      <c r="B5" s="45"/>
      <c r="C5" s="45"/>
      <c r="D5" s="45"/>
      <c r="E5" s="45"/>
      <c r="F5" s="45"/>
      <c r="G5" s="10"/>
      <c r="H5" s="10"/>
      <c r="I5" s="10"/>
      <c r="J5" s="10"/>
      <c r="K5" s="6"/>
      <c r="L5" s="6"/>
      <c r="M5" s="6"/>
    </row>
    <row r="6" spans="2:13" ht="45.75" customHeight="1" x14ac:dyDescent="0.25">
      <c r="B6" s="6"/>
      <c r="C6" s="46" t="s">
        <v>4</v>
      </c>
      <c r="D6" s="20"/>
      <c r="E6" s="68" t="s">
        <v>29</v>
      </c>
      <c r="F6" s="69"/>
      <c r="G6" s="24" t="s">
        <v>8</v>
      </c>
      <c r="H6" s="47"/>
      <c r="I6" s="66" t="s">
        <v>5</v>
      </c>
      <c r="J6" s="65"/>
      <c r="K6" s="31" t="s">
        <v>11</v>
      </c>
      <c r="L6" s="32"/>
      <c r="M6" s="6"/>
    </row>
    <row r="7" spans="2:13" x14ac:dyDescent="0.25">
      <c r="B7" s="11" t="s">
        <v>0</v>
      </c>
      <c r="C7" s="23">
        <f>C12/4</f>
        <v>11250</v>
      </c>
      <c r="D7" s="18" t="s">
        <v>19</v>
      </c>
      <c r="E7" s="23">
        <f>E12/4</f>
        <v>1000</v>
      </c>
      <c r="F7" s="18" t="s">
        <v>19</v>
      </c>
      <c r="G7" s="23">
        <f>(C7-E7)*0.75</f>
        <v>7687.5</v>
      </c>
      <c r="H7" s="18" t="s">
        <v>19</v>
      </c>
      <c r="I7" s="17">
        <v>5000</v>
      </c>
      <c r="J7" s="18" t="s">
        <v>19</v>
      </c>
      <c r="K7" s="30">
        <f>C12*0.25</f>
        <v>11250</v>
      </c>
      <c r="L7" s="18" t="s">
        <v>19</v>
      </c>
      <c r="M7" s="6"/>
    </row>
    <row r="8" spans="2:13" x14ac:dyDescent="0.25">
      <c r="B8" s="11" t="s">
        <v>1</v>
      </c>
      <c r="C8" s="23">
        <f>C12/4</f>
        <v>11250</v>
      </c>
      <c r="D8" s="18" t="s">
        <v>19</v>
      </c>
      <c r="E8" s="23">
        <f>E12/4</f>
        <v>1000</v>
      </c>
      <c r="F8" s="18" t="s">
        <v>19</v>
      </c>
      <c r="G8" s="23">
        <f t="shared" ref="G8:G10" si="0">(C8-E8)*0.75</f>
        <v>7687.5</v>
      </c>
      <c r="H8" s="18" t="s">
        <v>19</v>
      </c>
      <c r="I8" s="17">
        <v>5000</v>
      </c>
      <c r="J8" s="18" t="s">
        <v>19</v>
      </c>
      <c r="K8" s="31" t="s">
        <v>16</v>
      </c>
      <c r="L8" s="6"/>
      <c r="M8" s="6"/>
    </row>
    <row r="9" spans="2:13" x14ac:dyDescent="0.25">
      <c r="B9" s="11" t="s">
        <v>2</v>
      </c>
      <c r="C9" s="23">
        <f>C12/4</f>
        <v>11250</v>
      </c>
      <c r="D9" s="18" t="s">
        <v>19</v>
      </c>
      <c r="E9" s="23">
        <f>E12/4</f>
        <v>1000</v>
      </c>
      <c r="F9" s="18" t="s">
        <v>19</v>
      </c>
      <c r="G9" s="23">
        <f t="shared" si="0"/>
        <v>7687.5</v>
      </c>
      <c r="H9" s="18" t="s">
        <v>19</v>
      </c>
      <c r="I9" s="17">
        <v>5000</v>
      </c>
      <c r="J9" s="18" t="s">
        <v>19</v>
      </c>
      <c r="K9" s="30">
        <f>MAX(0,I12-K7)</f>
        <v>8750</v>
      </c>
      <c r="L9" s="18" t="s">
        <v>19</v>
      </c>
      <c r="M9" s="6"/>
    </row>
    <row r="10" spans="2:13" x14ac:dyDescent="0.25">
      <c r="B10" s="11" t="s">
        <v>3</v>
      </c>
      <c r="C10" s="23">
        <f>C12/4</f>
        <v>11250</v>
      </c>
      <c r="D10" s="18" t="s">
        <v>19</v>
      </c>
      <c r="E10" s="23">
        <f>E12/4</f>
        <v>1000</v>
      </c>
      <c r="F10" s="18" t="s">
        <v>19</v>
      </c>
      <c r="G10" s="23">
        <f t="shared" si="0"/>
        <v>7687.5</v>
      </c>
      <c r="H10" s="18" t="s">
        <v>19</v>
      </c>
      <c r="I10" s="17">
        <v>5000</v>
      </c>
      <c r="J10" s="18" t="s">
        <v>19</v>
      </c>
      <c r="K10" s="15"/>
      <c r="L10" s="6"/>
      <c r="M10" s="6"/>
    </row>
    <row r="11" spans="2:13" x14ac:dyDescent="0.25">
      <c r="B11" s="6"/>
      <c r="C11" s="8"/>
      <c r="D11" s="8"/>
      <c r="E11" s="8"/>
      <c r="F11" s="8"/>
      <c r="G11" s="8"/>
      <c r="H11" s="8"/>
      <c r="I11" s="48"/>
      <c r="J11" s="48"/>
      <c r="K11" s="19" t="s">
        <v>12</v>
      </c>
      <c r="L11" s="6"/>
      <c r="M11" s="6"/>
    </row>
    <row r="12" spans="2:13" x14ac:dyDescent="0.25">
      <c r="B12" s="6"/>
      <c r="C12" s="17">
        <v>45000</v>
      </c>
      <c r="D12" s="18" t="s">
        <v>19</v>
      </c>
      <c r="E12" s="17">
        <v>4000</v>
      </c>
      <c r="F12" s="18" t="s">
        <v>19</v>
      </c>
      <c r="G12" s="23">
        <f>SUM(G7:G10)</f>
        <v>30750</v>
      </c>
      <c r="H12" s="18" t="s">
        <v>19</v>
      </c>
      <c r="I12" s="23">
        <f>SUM(I6:I10)</f>
        <v>20000</v>
      </c>
      <c r="J12" s="18" t="s">
        <v>19</v>
      </c>
      <c r="K12" s="36">
        <f>MAX(0,G12-K9)</f>
        <v>22000</v>
      </c>
      <c r="L12" s="55" t="s">
        <v>19</v>
      </c>
      <c r="M12" s="6"/>
    </row>
    <row r="13" spans="2:13" ht="57.75" x14ac:dyDescent="0.25">
      <c r="B13" s="6"/>
      <c r="C13" s="8"/>
      <c r="D13" s="8"/>
      <c r="E13" s="8"/>
      <c r="F13" s="8"/>
      <c r="G13" s="8"/>
      <c r="H13" s="8"/>
      <c r="I13" s="8"/>
      <c r="J13" s="8"/>
      <c r="K13" s="33" t="s">
        <v>17</v>
      </c>
      <c r="L13" s="5"/>
      <c r="M13" s="6"/>
    </row>
    <row r="14" spans="2:13" ht="6" customHeigh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x14ac:dyDescent="0.25">
      <c r="B15" s="9" t="s">
        <v>6</v>
      </c>
      <c r="C15" s="35"/>
      <c r="D15" s="35"/>
      <c r="E15" s="6"/>
      <c r="F15" s="6"/>
      <c r="G15" s="6"/>
      <c r="H15" s="6"/>
      <c r="I15" s="6"/>
      <c r="J15" s="6"/>
      <c r="K15" s="6"/>
      <c r="L15" s="6"/>
      <c r="M15" s="6"/>
    </row>
    <row r="16" spans="2:13" x14ac:dyDescent="0.25">
      <c r="B16" s="6"/>
      <c r="C16" s="35"/>
      <c r="D16" s="35"/>
      <c r="E16" s="6"/>
      <c r="F16" s="6"/>
      <c r="G16" s="6"/>
      <c r="H16" s="6"/>
      <c r="I16" s="6"/>
      <c r="J16" s="6"/>
      <c r="K16" s="6"/>
      <c r="L16" s="6"/>
      <c r="M16" s="6"/>
    </row>
    <row r="17" spans="2:13" ht="48" customHeight="1" x14ac:dyDescent="0.25">
      <c r="B17" s="6"/>
      <c r="C17" s="66" t="s">
        <v>30</v>
      </c>
      <c r="D17" s="65"/>
      <c r="E17" s="64" t="s">
        <v>9</v>
      </c>
      <c r="F17" s="65"/>
      <c r="G17" s="49" t="s">
        <v>8</v>
      </c>
      <c r="H17" s="47"/>
      <c r="I17" s="66" t="s">
        <v>5</v>
      </c>
      <c r="J17" s="65"/>
      <c r="K17" s="50" t="s">
        <v>31</v>
      </c>
      <c r="L17" s="6"/>
      <c r="M17" s="6"/>
    </row>
    <row r="18" spans="2:13" x14ac:dyDescent="0.25">
      <c r="B18" s="11" t="s">
        <v>0</v>
      </c>
      <c r="C18" s="23">
        <f>C23/4</f>
        <v>11250</v>
      </c>
      <c r="D18" s="18" t="s">
        <v>19</v>
      </c>
      <c r="E18" s="23">
        <f>E23/4</f>
        <v>1000</v>
      </c>
      <c r="F18" s="18" t="s">
        <v>19</v>
      </c>
      <c r="G18" s="23">
        <f>(C18-E18)*0.75</f>
        <v>7687.5</v>
      </c>
      <c r="H18" s="18" t="s">
        <v>19</v>
      </c>
      <c r="I18" s="17">
        <v>5000</v>
      </c>
      <c r="J18" s="18" t="s">
        <v>19</v>
      </c>
      <c r="K18" s="30">
        <f>C23*0.25</f>
        <v>11250</v>
      </c>
      <c r="L18" s="18" t="s">
        <v>19</v>
      </c>
      <c r="M18" s="6"/>
    </row>
    <row r="19" spans="2:13" x14ac:dyDescent="0.25">
      <c r="B19" s="11" t="s">
        <v>1</v>
      </c>
      <c r="C19" s="23">
        <f>C23/4</f>
        <v>11250</v>
      </c>
      <c r="D19" s="18" t="s">
        <v>19</v>
      </c>
      <c r="E19" s="23">
        <f>E23/4</f>
        <v>1000</v>
      </c>
      <c r="F19" s="18" t="s">
        <v>19</v>
      </c>
      <c r="G19" s="23">
        <f t="shared" ref="G19:G21" si="1">(C19-E19)*0.75</f>
        <v>7687.5</v>
      </c>
      <c r="H19" s="18" t="s">
        <v>19</v>
      </c>
      <c r="I19" s="17">
        <v>5000</v>
      </c>
      <c r="J19" s="18" t="s">
        <v>19</v>
      </c>
      <c r="K19" s="31" t="s">
        <v>16</v>
      </c>
      <c r="L19" s="6"/>
      <c r="M19" s="6"/>
    </row>
    <row r="20" spans="2:13" x14ac:dyDescent="0.25">
      <c r="B20" s="11" t="s">
        <v>2</v>
      </c>
      <c r="C20" s="23">
        <f>C23/4</f>
        <v>11250</v>
      </c>
      <c r="D20" s="18" t="s">
        <v>19</v>
      </c>
      <c r="E20" s="23">
        <f>E23/4</f>
        <v>1000</v>
      </c>
      <c r="F20" s="18" t="s">
        <v>19</v>
      </c>
      <c r="G20" s="23">
        <f t="shared" si="1"/>
        <v>7687.5</v>
      </c>
      <c r="H20" s="18" t="s">
        <v>19</v>
      </c>
      <c r="I20" s="17">
        <v>5000</v>
      </c>
      <c r="J20" s="18" t="s">
        <v>19</v>
      </c>
      <c r="K20" s="30">
        <f>MAX(0,I23-K18)</f>
        <v>8750</v>
      </c>
      <c r="L20" s="18" t="s">
        <v>19</v>
      </c>
      <c r="M20" s="6"/>
    </row>
    <row r="21" spans="2:13" x14ac:dyDescent="0.25">
      <c r="B21" s="11" t="s">
        <v>3</v>
      </c>
      <c r="C21" s="23">
        <f>C23/4</f>
        <v>11250</v>
      </c>
      <c r="D21" s="18" t="s">
        <v>19</v>
      </c>
      <c r="E21" s="23">
        <f>E23/4</f>
        <v>1000</v>
      </c>
      <c r="F21" s="18" t="s">
        <v>19</v>
      </c>
      <c r="G21" s="23">
        <f t="shared" si="1"/>
        <v>7687.5</v>
      </c>
      <c r="H21" s="18" t="s">
        <v>19</v>
      </c>
      <c r="I21" s="17">
        <v>5000</v>
      </c>
      <c r="J21" s="18" t="s">
        <v>19</v>
      </c>
      <c r="K21" s="15"/>
      <c r="L21" s="6"/>
      <c r="M21" s="6"/>
    </row>
    <row r="22" spans="2:13" x14ac:dyDescent="0.25">
      <c r="B22" s="6"/>
      <c r="C22" s="8"/>
      <c r="D22" s="8"/>
      <c r="E22" s="8"/>
      <c r="F22" s="8"/>
      <c r="G22" s="8"/>
      <c r="H22" s="8"/>
      <c r="I22" s="51"/>
      <c r="J22" s="51"/>
      <c r="K22" s="19" t="s">
        <v>12</v>
      </c>
      <c r="L22" s="6"/>
      <c r="M22" s="6"/>
    </row>
    <row r="23" spans="2:13" ht="15.95" customHeight="1" x14ac:dyDescent="0.25">
      <c r="B23" s="6"/>
      <c r="C23" s="17">
        <v>45000</v>
      </c>
      <c r="D23" s="18" t="s">
        <v>19</v>
      </c>
      <c r="E23" s="17">
        <v>4000</v>
      </c>
      <c r="F23" s="18" t="s">
        <v>19</v>
      </c>
      <c r="G23" s="23">
        <f>SUM(G18:G21)</f>
        <v>30750</v>
      </c>
      <c r="H23" s="18" t="s">
        <v>19</v>
      </c>
      <c r="I23" s="23">
        <f>SUM(I18:I21)</f>
        <v>20000</v>
      </c>
      <c r="J23" s="18" t="s">
        <v>19</v>
      </c>
      <c r="K23" s="36">
        <f>MAX(0,G23-K20)</f>
        <v>22000</v>
      </c>
      <c r="L23" s="55" t="s">
        <v>19</v>
      </c>
      <c r="M23" s="6"/>
    </row>
    <row r="24" spans="2:13" ht="62.25" customHeight="1" x14ac:dyDescent="0.25">
      <c r="B24" s="6"/>
      <c r="C24" s="6"/>
      <c r="D24" s="6"/>
      <c r="E24" s="6"/>
      <c r="F24" s="6"/>
      <c r="G24" s="6"/>
      <c r="H24" s="6"/>
      <c r="I24" s="5"/>
      <c r="J24" s="5"/>
      <c r="K24" s="33" t="s">
        <v>17</v>
      </c>
      <c r="L24" s="6"/>
      <c r="M24" s="6"/>
    </row>
    <row r="25" spans="2:13" ht="6" customHeight="1" x14ac:dyDescent="0.25">
      <c r="B25" s="6"/>
      <c r="C25" s="6"/>
      <c r="D25" s="6"/>
      <c r="E25" s="6"/>
      <c r="F25" s="6"/>
      <c r="G25" s="6"/>
      <c r="H25" s="6"/>
      <c r="I25" s="5"/>
      <c r="J25" s="5"/>
      <c r="K25" s="53"/>
      <c r="L25" s="6"/>
      <c r="M25" s="6"/>
    </row>
    <row r="26" spans="2:13" x14ac:dyDescent="0.25">
      <c r="B26" s="9" t="s">
        <v>7</v>
      </c>
      <c r="C26" s="35"/>
      <c r="D26" s="35"/>
      <c r="E26" s="6"/>
      <c r="F26" s="6"/>
      <c r="G26" s="35"/>
      <c r="H26" s="35"/>
      <c r="I26" s="35"/>
      <c r="J26" s="35"/>
      <c r="K26" s="6"/>
      <c r="L26" s="6"/>
      <c r="M26" s="6"/>
    </row>
    <row r="27" spans="2:13" x14ac:dyDescent="0.25">
      <c r="B27" s="6"/>
      <c r="C27" s="35"/>
      <c r="D27" s="35"/>
      <c r="E27" s="6"/>
      <c r="F27" s="6"/>
      <c r="G27" s="35"/>
      <c r="H27" s="35"/>
      <c r="I27" s="35"/>
      <c r="J27" s="35"/>
      <c r="K27" s="6"/>
      <c r="L27" s="6"/>
      <c r="M27" s="6"/>
    </row>
    <row r="28" spans="2:13" ht="46.5" customHeight="1" x14ac:dyDescent="0.25">
      <c r="B28" s="6"/>
      <c r="C28" s="46" t="s">
        <v>15</v>
      </c>
      <c r="D28" s="20"/>
      <c r="E28" s="64" t="s">
        <v>9</v>
      </c>
      <c r="F28" s="65"/>
      <c r="G28" s="49" t="s">
        <v>8</v>
      </c>
      <c r="H28" s="47"/>
      <c r="I28" s="66" t="s">
        <v>5</v>
      </c>
      <c r="J28" s="65"/>
      <c r="K28" s="50" t="s">
        <v>13</v>
      </c>
      <c r="L28" s="6"/>
      <c r="M28" s="6"/>
    </row>
    <row r="29" spans="2:13" x14ac:dyDescent="0.25">
      <c r="B29" s="11" t="s">
        <v>0</v>
      </c>
      <c r="C29" s="23">
        <f>C34/4</f>
        <v>11250</v>
      </c>
      <c r="D29" s="18" t="s">
        <v>19</v>
      </c>
      <c r="E29" s="23">
        <f>E34/4</f>
        <v>1000</v>
      </c>
      <c r="F29" s="18" t="s">
        <v>19</v>
      </c>
      <c r="G29" s="23">
        <f>(C29-E29)*0.75</f>
        <v>7687.5</v>
      </c>
      <c r="H29" s="18" t="s">
        <v>19</v>
      </c>
      <c r="I29" s="17">
        <v>5000</v>
      </c>
      <c r="J29" s="18" t="s">
        <v>19</v>
      </c>
      <c r="K29" s="30">
        <f>C34*0.25</f>
        <v>11250</v>
      </c>
      <c r="L29" s="18" t="s">
        <v>19</v>
      </c>
      <c r="M29" s="6"/>
    </row>
    <row r="30" spans="2:13" x14ac:dyDescent="0.25">
      <c r="B30" s="11" t="s">
        <v>1</v>
      </c>
      <c r="C30" s="23">
        <f>C34/4</f>
        <v>11250</v>
      </c>
      <c r="D30" s="18" t="s">
        <v>19</v>
      </c>
      <c r="E30" s="23">
        <f>E34/4</f>
        <v>1000</v>
      </c>
      <c r="F30" s="18" t="s">
        <v>19</v>
      </c>
      <c r="G30" s="23">
        <f t="shared" ref="G30:G32" si="2">(C30-E30)*0.75</f>
        <v>7687.5</v>
      </c>
      <c r="H30" s="18" t="s">
        <v>19</v>
      </c>
      <c r="I30" s="17">
        <v>5000</v>
      </c>
      <c r="J30" s="18" t="s">
        <v>19</v>
      </c>
      <c r="K30" s="31" t="s">
        <v>16</v>
      </c>
      <c r="L30" s="6"/>
      <c r="M30" s="6"/>
    </row>
    <row r="31" spans="2:13" x14ac:dyDescent="0.25">
      <c r="B31" s="11" t="s">
        <v>2</v>
      </c>
      <c r="C31" s="23">
        <f>C34/4</f>
        <v>11250</v>
      </c>
      <c r="D31" s="18" t="s">
        <v>19</v>
      </c>
      <c r="E31" s="23">
        <f>E34/4</f>
        <v>1000</v>
      </c>
      <c r="F31" s="18" t="s">
        <v>19</v>
      </c>
      <c r="G31" s="23">
        <f t="shared" si="2"/>
        <v>7687.5</v>
      </c>
      <c r="H31" s="18" t="s">
        <v>19</v>
      </c>
      <c r="I31" s="17">
        <v>5000</v>
      </c>
      <c r="J31" s="18" t="s">
        <v>19</v>
      </c>
      <c r="K31" s="30">
        <f>MAX(0,I34-K29)</f>
        <v>8750</v>
      </c>
      <c r="L31" s="18" t="s">
        <v>19</v>
      </c>
      <c r="M31" s="6"/>
    </row>
    <row r="32" spans="2:13" x14ac:dyDescent="0.25">
      <c r="B32" s="11" t="s">
        <v>3</v>
      </c>
      <c r="C32" s="23">
        <f>C34/4</f>
        <v>11250</v>
      </c>
      <c r="D32" s="18" t="s">
        <v>19</v>
      </c>
      <c r="E32" s="23">
        <f>E34/4</f>
        <v>1000</v>
      </c>
      <c r="F32" s="18" t="s">
        <v>19</v>
      </c>
      <c r="G32" s="23">
        <f t="shared" si="2"/>
        <v>7687.5</v>
      </c>
      <c r="H32" s="18" t="s">
        <v>19</v>
      </c>
      <c r="I32" s="17">
        <v>5000</v>
      </c>
      <c r="J32" s="18" t="s">
        <v>19</v>
      </c>
      <c r="K32" s="15"/>
      <c r="L32" s="6"/>
      <c r="M32" s="6"/>
    </row>
    <row r="33" spans="2:13" x14ac:dyDescent="0.25">
      <c r="B33" s="52"/>
      <c r="C33" s="8"/>
      <c r="D33" s="8"/>
      <c r="E33" s="8"/>
      <c r="F33" s="8"/>
      <c r="G33" s="16"/>
      <c r="H33" s="16"/>
      <c r="I33" s="51"/>
      <c r="J33" s="51"/>
      <c r="K33" s="19" t="s">
        <v>12</v>
      </c>
      <c r="L33" s="6"/>
      <c r="M33" s="6"/>
    </row>
    <row r="34" spans="2:13" x14ac:dyDescent="0.25">
      <c r="B34" s="52"/>
      <c r="C34" s="17">
        <v>45000</v>
      </c>
      <c r="D34" s="18" t="s">
        <v>19</v>
      </c>
      <c r="E34" s="17">
        <v>4000</v>
      </c>
      <c r="F34" s="18" t="s">
        <v>19</v>
      </c>
      <c r="G34" s="23">
        <f>SUM(G29:G32)</f>
        <v>30750</v>
      </c>
      <c r="H34" s="18" t="s">
        <v>19</v>
      </c>
      <c r="I34" s="23">
        <f>SUM(I29:I32)</f>
        <v>20000</v>
      </c>
      <c r="J34" s="18" t="s">
        <v>19</v>
      </c>
      <c r="K34" s="36">
        <f>MAX(0,G34-K31)</f>
        <v>22000</v>
      </c>
      <c r="L34" s="55" t="s">
        <v>19</v>
      </c>
      <c r="M34" s="6"/>
    </row>
    <row r="35" spans="2:13" ht="57.75" x14ac:dyDescent="0.25">
      <c r="B35" s="6"/>
      <c r="C35" s="54"/>
      <c r="D35" s="54"/>
      <c r="E35" s="6"/>
      <c r="F35" s="6"/>
      <c r="G35" s="5"/>
      <c r="H35" s="5"/>
      <c r="I35" s="6"/>
      <c r="J35" s="6"/>
      <c r="K35" s="33" t="s">
        <v>17</v>
      </c>
      <c r="L35" s="6"/>
      <c r="M35" s="6"/>
    </row>
    <row r="36" spans="2:13" x14ac:dyDescent="0.25">
      <c r="B36" s="6"/>
      <c r="C36" s="9" t="s">
        <v>10</v>
      </c>
      <c r="D36" s="52"/>
      <c r="E36" s="6"/>
      <c r="F36" s="6"/>
      <c r="G36" s="5"/>
      <c r="H36" s="5"/>
      <c r="I36" s="54"/>
      <c r="J36" s="54"/>
      <c r="K36" s="54"/>
      <c r="L36" s="6"/>
      <c r="M36" s="6"/>
    </row>
    <row r="37" spans="2:13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43.5" x14ac:dyDescent="0.25">
      <c r="B38" s="6"/>
      <c r="C38" s="46" t="s">
        <v>15</v>
      </c>
      <c r="D38" s="20"/>
      <c r="E38" s="64" t="s">
        <v>9</v>
      </c>
      <c r="F38" s="65"/>
      <c r="G38" s="49" t="s">
        <v>8</v>
      </c>
      <c r="H38" s="47"/>
      <c r="I38" s="66" t="s">
        <v>5</v>
      </c>
      <c r="J38" s="65"/>
      <c r="K38" s="50" t="s">
        <v>32</v>
      </c>
      <c r="L38" s="6"/>
      <c r="M38" s="6"/>
    </row>
    <row r="39" spans="2:13" x14ac:dyDescent="0.25">
      <c r="B39" s="11" t="s">
        <v>0</v>
      </c>
      <c r="C39" s="23">
        <f>C44/4</f>
        <v>11250</v>
      </c>
      <c r="D39" s="18" t="s">
        <v>19</v>
      </c>
      <c r="E39" s="23">
        <f>E44/4</f>
        <v>1000</v>
      </c>
      <c r="F39" s="18" t="s">
        <v>19</v>
      </c>
      <c r="G39" s="23">
        <f>(C39-E39)*0.75</f>
        <v>7687.5</v>
      </c>
      <c r="H39" s="18" t="s">
        <v>19</v>
      </c>
      <c r="I39" s="17">
        <v>5000</v>
      </c>
      <c r="J39" s="18" t="s">
        <v>19</v>
      </c>
      <c r="K39" s="30">
        <f>C44*0.25</f>
        <v>11250</v>
      </c>
      <c r="L39" s="18" t="s">
        <v>19</v>
      </c>
      <c r="M39" s="6"/>
    </row>
    <row r="40" spans="2:13" x14ac:dyDescent="0.25">
      <c r="B40" s="11" t="s">
        <v>1</v>
      </c>
      <c r="C40" s="23">
        <f>C44/4</f>
        <v>11250</v>
      </c>
      <c r="D40" s="18" t="s">
        <v>19</v>
      </c>
      <c r="E40" s="23">
        <f>E44/4</f>
        <v>1000</v>
      </c>
      <c r="F40" s="18" t="s">
        <v>19</v>
      </c>
      <c r="G40" s="23">
        <f t="shared" ref="G40:G42" si="3">(C40-E40)*0.75</f>
        <v>7687.5</v>
      </c>
      <c r="H40" s="18" t="s">
        <v>19</v>
      </c>
      <c r="I40" s="17">
        <v>5000</v>
      </c>
      <c r="J40" s="18" t="s">
        <v>19</v>
      </c>
      <c r="K40" s="31" t="s">
        <v>16</v>
      </c>
      <c r="L40" s="6"/>
      <c r="M40" s="6"/>
    </row>
    <row r="41" spans="2:13" x14ac:dyDescent="0.25">
      <c r="B41" s="11" t="s">
        <v>2</v>
      </c>
      <c r="C41" s="23">
        <f>C44/4</f>
        <v>11250</v>
      </c>
      <c r="D41" s="18" t="s">
        <v>19</v>
      </c>
      <c r="E41" s="23">
        <f>E44/4</f>
        <v>1000</v>
      </c>
      <c r="F41" s="18" t="s">
        <v>19</v>
      </c>
      <c r="G41" s="23">
        <f t="shared" si="3"/>
        <v>7687.5</v>
      </c>
      <c r="H41" s="18" t="s">
        <v>19</v>
      </c>
      <c r="I41" s="17">
        <v>5000</v>
      </c>
      <c r="J41" s="18" t="s">
        <v>19</v>
      </c>
      <c r="K41" s="30">
        <f>MAX(0,I44-K39)</f>
        <v>8750</v>
      </c>
      <c r="L41" s="6"/>
      <c r="M41" s="6"/>
    </row>
    <row r="42" spans="2:13" x14ac:dyDescent="0.25">
      <c r="B42" s="11" t="s">
        <v>3</v>
      </c>
      <c r="C42" s="23">
        <f>C44/4</f>
        <v>11250</v>
      </c>
      <c r="D42" s="18" t="s">
        <v>19</v>
      </c>
      <c r="E42" s="23">
        <f>E44/4</f>
        <v>1000</v>
      </c>
      <c r="F42" s="18" t="s">
        <v>19</v>
      </c>
      <c r="G42" s="23">
        <f t="shared" si="3"/>
        <v>7687.5</v>
      </c>
      <c r="H42" s="18" t="s">
        <v>19</v>
      </c>
      <c r="I42" s="17">
        <v>5000</v>
      </c>
      <c r="J42" s="18" t="s">
        <v>19</v>
      </c>
      <c r="K42" s="15"/>
      <c r="L42" s="6"/>
      <c r="M42" s="6"/>
    </row>
    <row r="43" spans="2:13" x14ac:dyDescent="0.25">
      <c r="B43" s="6"/>
      <c r="C43" s="8"/>
      <c r="D43" s="8"/>
      <c r="E43" s="8"/>
      <c r="F43" s="8"/>
      <c r="G43" s="8"/>
      <c r="H43" s="8"/>
      <c r="I43" s="8"/>
      <c r="J43" s="8"/>
      <c r="K43" s="19" t="s">
        <v>12</v>
      </c>
      <c r="L43" s="6"/>
      <c r="M43" s="6"/>
    </row>
    <row r="44" spans="2:13" x14ac:dyDescent="0.25">
      <c r="B44" s="6"/>
      <c r="C44" s="17">
        <v>45000</v>
      </c>
      <c r="D44" s="18" t="s">
        <v>19</v>
      </c>
      <c r="E44" s="17">
        <v>4000</v>
      </c>
      <c r="F44" s="18" t="s">
        <v>19</v>
      </c>
      <c r="G44" s="23">
        <f>SUM(G39:G42)</f>
        <v>30750</v>
      </c>
      <c r="H44" s="18" t="s">
        <v>19</v>
      </c>
      <c r="I44" s="23">
        <f>SUM(I39:I42)</f>
        <v>20000</v>
      </c>
      <c r="J44" s="18" t="s">
        <v>19</v>
      </c>
      <c r="K44" s="36">
        <f>MAX(0,G44-K41)</f>
        <v>22000</v>
      </c>
      <c r="L44" s="55" t="s">
        <v>19</v>
      </c>
      <c r="M44" s="6"/>
    </row>
    <row r="45" spans="2:13" ht="60" x14ac:dyDescent="0.25">
      <c r="B45" s="6"/>
      <c r="C45" s="8"/>
      <c r="D45" s="8"/>
      <c r="E45" s="8"/>
      <c r="F45" s="8"/>
      <c r="G45" s="8"/>
      <c r="H45" s="8"/>
      <c r="I45" s="6"/>
      <c r="J45" s="6"/>
      <c r="K45" s="57" t="s">
        <v>17</v>
      </c>
      <c r="L45" s="6"/>
      <c r="M45" s="6"/>
    </row>
    <row r="46" spans="2:1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s="2" customFormat="1" x14ac:dyDescent="0.25"/>
    <row r="48" spans="2:13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</sheetData>
  <mergeCells count="11">
    <mergeCell ref="E28:F28"/>
    <mergeCell ref="I28:J28"/>
    <mergeCell ref="E38:F38"/>
    <mergeCell ref="I38:J38"/>
    <mergeCell ref="B1:M1"/>
    <mergeCell ref="B4:E4"/>
    <mergeCell ref="E6:F6"/>
    <mergeCell ref="I6:J6"/>
    <mergeCell ref="C17:D17"/>
    <mergeCell ref="E17:F17"/>
    <mergeCell ref="I17:J17"/>
  </mergeCells>
  <hyperlinks>
    <hyperlink ref="B4" location="Gastronomie!A1" display=" =&gt; Wechseln zu Gastronmie"/>
    <hyperlink ref="B4:E4" location="'Nicht für Gastronomie'!A1" display=" =&gt; Wechseln zu Gastronomie"/>
  </hyperlink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Nicht für Gastronomie</vt:lpstr>
      <vt:lpstr>Gastronomie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Walter, Fabian</dc:creator>
  <cp:lastModifiedBy>Stock, Stefanie</cp:lastModifiedBy>
  <dcterms:created xsi:type="dcterms:W3CDTF">2020-11-05T08:16:11Z</dcterms:created>
  <dcterms:modified xsi:type="dcterms:W3CDTF">2020-12-21T12:59:36Z</dcterms:modified>
</cp:coreProperties>
</file>